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45621"/>
</workbook>
</file>

<file path=xl/calcChain.xml><?xml version="1.0" encoding="utf-8"?>
<calcChain xmlns="http://schemas.openxmlformats.org/spreadsheetml/2006/main">
  <c r="H37" i="1" l="1"/>
  <c r="K26" i="1"/>
  <c r="H26" i="1"/>
  <c r="K25" i="1"/>
  <c r="H25" i="1"/>
  <c r="K24" i="1"/>
  <c r="H24" i="1"/>
  <c r="K23" i="1"/>
  <c r="H23" i="1"/>
  <c r="K20" i="1"/>
  <c r="K19" i="1"/>
  <c r="K21" i="1" s="1"/>
  <c r="H19" i="1"/>
  <c r="E24" i="1"/>
  <c r="B24" i="1"/>
  <c r="B22" i="1"/>
  <c r="A19" i="1"/>
  <c r="B20" i="1"/>
  <c r="E22" i="1"/>
  <c r="E20" i="1"/>
  <c r="E19" i="1"/>
  <c r="K32" i="1" l="1"/>
  <c r="E21" i="1"/>
  <c r="E23" i="1" s="1"/>
  <c r="E25" i="1"/>
  <c r="E26" i="1" s="1"/>
  <c r="E27" i="1" s="1"/>
  <c r="K36" i="1" l="1"/>
  <c r="K33" i="1"/>
  <c r="E29" i="1"/>
  <c r="E30" i="1" s="1"/>
  <c r="K27" i="1" s="1"/>
  <c r="K28" i="1" s="1"/>
  <c r="K34" i="1" l="1"/>
  <c r="L25" i="1"/>
  <c r="L28" i="1" l="1"/>
  <c r="K37" i="1"/>
  <c r="K35" i="1"/>
</calcChain>
</file>

<file path=xl/sharedStrings.xml><?xml version="1.0" encoding="utf-8"?>
<sst xmlns="http://schemas.openxmlformats.org/spreadsheetml/2006/main" count="52" uniqueCount="41">
  <si>
    <t>Memory Lane, Inc.</t>
  </si>
  <si>
    <t>Percentage of Sale Method</t>
  </si>
  <si>
    <t>Projected sales</t>
  </si>
  <si>
    <t>COGS</t>
  </si>
  <si>
    <t>S&amp;A expenses</t>
  </si>
  <si>
    <t>Interest expenses</t>
  </si>
  <si>
    <t>Tax rate</t>
  </si>
  <si>
    <t>Dividends / Payout ratio</t>
  </si>
  <si>
    <t>Projected Pro forma Income Statement</t>
  </si>
  <si>
    <t>-</t>
  </si>
  <si>
    <t>=</t>
  </si>
  <si>
    <t>Gross margin</t>
  </si>
  <si>
    <t>EBIT</t>
  </si>
  <si>
    <t>EBT</t>
  </si>
  <si>
    <t>Taxes</t>
  </si>
  <si>
    <t>EAT, NI</t>
  </si>
  <si>
    <t>Dividends</t>
  </si>
  <si>
    <t>Delta Retained earnings</t>
  </si>
  <si>
    <t>Current assets</t>
  </si>
  <si>
    <t>Fixed assets</t>
  </si>
  <si>
    <t>Current liabilitites</t>
  </si>
  <si>
    <t>Notes payable</t>
  </si>
  <si>
    <t>Long-term debt</t>
  </si>
  <si>
    <t>Common stock</t>
  </si>
  <si>
    <t>Retained earnings (beginning)</t>
  </si>
  <si>
    <t>Common stock outstanding</t>
  </si>
  <si>
    <t>shares</t>
  </si>
  <si>
    <t>Total assets</t>
  </si>
  <si>
    <t>Financing</t>
  </si>
  <si>
    <t>*</t>
  </si>
  <si>
    <t>Retained earnings (ending)</t>
  </si>
  <si>
    <t>Total liabilities &amp; owner's equity</t>
  </si>
  <si>
    <t xml:space="preserve">                    </t>
  </si>
  <si>
    <t>Projected Pro forma Balance Sheet (ending)</t>
  </si>
  <si>
    <t>Ratios</t>
  </si>
  <si>
    <t>Current ratio</t>
  </si>
  <si>
    <t>ROA</t>
  </si>
  <si>
    <t>ROE</t>
  </si>
  <si>
    <t>Debt ratio</t>
  </si>
  <si>
    <t>EPS</t>
  </si>
  <si>
    <t>Funding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</si>
</sst>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3" fillId="0" borderId="0" xfId="0" applyNumberFormat="1" applyFont="1"/>
    <xf numFmtId="43" fontId="3" fillId="0" borderId="0" xfId="1" applyFont="1"/>
    <xf numFmtId="9" fontId="4" fillId="0" borderId="0" xfId="0" applyNumberFormat="1" applyFont="1"/>
    <xf numFmtId="43" fontId="0" fillId="0" borderId="0" xfId="0" applyNumberFormat="1"/>
    <xf numFmtId="0" fontId="0" fillId="0" borderId="0" xfId="0" quotePrefix="1"/>
    <xf numFmtId="43" fontId="0" fillId="0" borderId="0" xfId="1" applyFont="1"/>
    <xf numFmtId="43" fontId="5" fillId="0" borderId="0" xfId="1" applyFont="1"/>
    <xf numFmtId="43" fontId="5" fillId="0" borderId="0" xfId="0" applyNumberFormat="1" applyFont="1"/>
    <xf numFmtId="164" fontId="3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/>
    <xf numFmtId="10" fontId="0" fillId="0" borderId="0" xfId="2" applyNumberFormat="1" applyFont="1"/>
    <xf numFmtId="16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130" zoomScaleNormal="130" workbookViewId="0">
      <selection sqref="A1:M37"/>
    </sheetView>
  </sheetViews>
  <sheetFormatPr defaultRowHeight="12.75" x14ac:dyDescent="0.2"/>
  <cols>
    <col min="1" max="1" width="3.140625" customWidth="1"/>
    <col min="5" max="5" width="11.5703125" bestFit="1" customWidth="1"/>
    <col min="10" max="10" width="10.28515625" customWidth="1"/>
    <col min="11" max="11" width="11" bestFit="1" customWidth="1"/>
    <col min="12" max="12" width="12.42578125" customWidth="1"/>
    <col min="13" max="13" width="10" bestFit="1" customWidth="1"/>
  </cols>
  <sheetData>
    <row r="1" spans="1:14" x14ac:dyDescent="0.2">
      <c r="A1" s="10" t="s">
        <v>0</v>
      </c>
    </row>
    <row r="4" spans="1:14" x14ac:dyDescent="0.2">
      <c r="A4" t="s">
        <v>1</v>
      </c>
    </row>
    <row r="6" spans="1:14" x14ac:dyDescent="0.2">
      <c r="A6" t="s">
        <v>2</v>
      </c>
      <c r="E6" s="2">
        <v>200000</v>
      </c>
      <c r="F6" s="3">
        <v>1</v>
      </c>
      <c r="I6" t="s">
        <v>5</v>
      </c>
      <c r="M6" s="2">
        <v>5000</v>
      </c>
    </row>
    <row r="7" spans="1:14" x14ac:dyDescent="0.2">
      <c r="A7" t="s">
        <v>3</v>
      </c>
      <c r="F7" s="1">
        <v>0.8</v>
      </c>
      <c r="I7" t="s">
        <v>6</v>
      </c>
      <c r="M7" s="1">
        <v>0.35</v>
      </c>
    </row>
    <row r="8" spans="1:14" x14ac:dyDescent="0.2">
      <c r="A8" t="s">
        <v>4</v>
      </c>
      <c r="F8" s="1">
        <v>0.1</v>
      </c>
      <c r="I8" t="s">
        <v>7</v>
      </c>
      <c r="M8" s="1">
        <v>0.4</v>
      </c>
    </row>
    <row r="10" spans="1:14" x14ac:dyDescent="0.2">
      <c r="A10" t="s">
        <v>18</v>
      </c>
      <c r="F10" s="1">
        <v>0.3</v>
      </c>
      <c r="I10" t="s">
        <v>21</v>
      </c>
      <c r="M10" s="2">
        <v>5000</v>
      </c>
    </row>
    <row r="11" spans="1:14" x14ac:dyDescent="0.2">
      <c r="A11" t="s">
        <v>19</v>
      </c>
      <c r="F11" s="1">
        <v>0.4</v>
      </c>
      <c r="I11" t="s">
        <v>22</v>
      </c>
      <c r="M11" s="2">
        <v>40000</v>
      </c>
    </row>
    <row r="12" spans="1:14" x14ac:dyDescent="0.2">
      <c r="A12" t="s">
        <v>20</v>
      </c>
      <c r="F12" s="1">
        <v>0.25</v>
      </c>
      <c r="I12" t="s">
        <v>23</v>
      </c>
      <c r="M12" s="2">
        <v>20000</v>
      </c>
    </row>
    <row r="13" spans="1:14" x14ac:dyDescent="0.2">
      <c r="I13" t="s">
        <v>24</v>
      </c>
      <c r="M13" s="2">
        <v>4150</v>
      </c>
    </row>
    <row r="14" spans="1:14" x14ac:dyDescent="0.2">
      <c r="I14" t="s">
        <v>25</v>
      </c>
      <c r="M14" s="9">
        <v>50000</v>
      </c>
      <c r="N14" t="s">
        <v>26</v>
      </c>
    </row>
    <row r="17" spans="1:13" x14ac:dyDescent="0.2">
      <c r="A17" s="10" t="s">
        <v>8</v>
      </c>
      <c r="H17" s="10" t="s">
        <v>33</v>
      </c>
    </row>
    <row r="19" spans="1:13" x14ac:dyDescent="0.2">
      <c r="A19" t="str">
        <f>+A6</f>
        <v>Projected sales</v>
      </c>
      <c r="E19" s="4">
        <f>+E6</f>
        <v>200000</v>
      </c>
      <c r="H19" t="str">
        <f>+A10</f>
        <v>Current assets</v>
      </c>
      <c r="K19" s="6">
        <f>+E6*F10</f>
        <v>60000</v>
      </c>
    </row>
    <row r="20" spans="1:13" ht="15" x14ac:dyDescent="0.35">
      <c r="A20" s="5" t="s">
        <v>9</v>
      </c>
      <c r="B20" t="str">
        <f>+A7</f>
        <v>COGS</v>
      </c>
      <c r="E20" s="7">
        <f>-E6*F7</f>
        <v>-160000</v>
      </c>
      <c r="H20" t="s">
        <v>19</v>
      </c>
      <c r="K20" s="7">
        <f>+E6*F11</f>
        <v>80000</v>
      </c>
    </row>
    <row r="21" spans="1:13" x14ac:dyDescent="0.2">
      <c r="A21" s="5" t="s">
        <v>10</v>
      </c>
      <c r="B21" t="s">
        <v>11</v>
      </c>
      <c r="E21" s="4">
        <f>SUM(E19:E20)</f>
        <v>40000</v>
      </c>
      <c r="H21" s="10" t="s">
        <v>27</v>
      </c>
      <c r="K21" s="4">
        <f>SUM(K19:K20)</f>
        <v>140000</v>
      </c>
    </row>
    <row r="22" spans="1:13" ht="15" x14ac:dyDescent="0.35">
      <c r="A22" s="5" t="s">
        <v>9</v>
      </c>
      <c r="B22" t="str">
        <f>+A8</f>
        <v>S&amp;A expenses</v>
      </c>
      <c r="E22" s="7">
        <f>-E6*F8</f>
        <v>-20000</v>
      </c>
    </row>
    <row r="23" spans="1:13" x14ac:dyDescent="0.2">
      <c r="A23" s="5" t="s">
        <v>10</v>
      </c>
      <c r="B23" t="s">
        <v>12</v>
      </c>
      <c r="E23" s="4">
        <f>SUM(E21:E22)</f>
        <v>20000</v>
      </c>
      <c r="H23" t="str">
        <f>+A12</f>
        <v>Current liabilitites</v>
      </c>
      <c r="K23" s="6">
        <f>+E6*F12</f>
        <v>50000</v>
      </c>
      <c r="L23" s="12" t="s">
        <v>40</v>
      </c>
      <c r="M23" s="12" t="s">
        <v>28</v>
      </c>
    </row>
    <row r="24" spans="1:13" ht="15" x14ac:dyDescent="0.35">
      <c r="A24" s="5" t="s">
        <v>9</v>
      </c>
      <c r="B24" t="str">
        <f>+I6</f>
        <v>Interest expenses</v>
      </c>
      <c r="E24" s="8">
        <f>-M6</f>
        <v>-5000</v>
      </c>
      <c r="H24" t="str">
        <f>+I10</f>
        <v>Notes payable</v>
      </c>
      <c r="K24" s="4">
        <f>+M10</f>
        <v>5000</v>
      </c>
      <c r="M24" s="11" t="s">
        <v>29</v>
      </c>
    </row>
    <row r="25" spans="1:13" x14ac:dyDescent="0.2">
      <c r="A25" s="5" t="s">
        <v>10</v>
      </c>
      <c r="B25" t="s">
        <v>13</v>
      </c>
      <c r="E25" s="4">
        <f>SUM(E23:E24)</f>
        <v>15000</v>
      </c>
      <c r="H25" t="str">
        <f>+I11</f>
        <v>Long-term debt</v>
      </c>
      <c r="K25" s="4">
        <f>+M11</f>
        <v>40000</v>
      </c>
      <c r="L25" s="4">
        <f>+K21-K28</f>
        <v>15000</v>
      </c>
      <c r="M25" s="11" t="s">
        <v>29</v>
      </c>
    </row>
    <row r="26" spans="1:13" ht="15" x14ac:dyDescent="0.35">
      <c r="A26" s="5" t="s">
        <v>9</v>
      </c>
      <c r="B26" t="s">
        <v>14</v>
      </c>
      <c r="E26" s="7">
        <f>-E25*M7</f>
        <v>-5250</v>
      </c>
      <c r="H26" t="str">
        <f>+I12</f>
        <v>Common stock</v>
      </c>
      <c r="K26" s="4">
        <f>+M12</f>
        <v>20000</v>
      </c>
      <c r="M26" s="11" t="s">
        <v>29</v>
      </c>
    </row>
    <row r="27" spans="1:13" ht="15" x14ac:dyDescent="0.35">
      <c r="A27" s="5" t="s">
        <v>10</v>
      </c>
      <c r="B27" t="s">
        <v>15</v>
      </c>
      <c r="E27" s="4">
        <f>SUM(E25:E26)</f>
        <v>9750</v>
      </c>
      <c r="H27" t="s">
        <v>30</v>
      </c>
      <c r="K27" s="8">
        <f>+M13+E30</f>
        <v>10000</v>
      </c>
      <c r="L27" s="13" t="s">
        <v>32</v>
      </c>
    </row>
    <row r="28" spans="1:13" x14ac:dyDescent="0.2">
      <c r="H28" s="10" t="s">
        <v>31</v>
      </c>
      <c r="K28" s="4">
        <f>SUM(K23:K27)</f>
        <v>125000</v>
      </c>
      <c r="L28" s="4">
        <f>+K28+L25</f>
        <v>140000</v>
      </c>
    </row>
    <row r="29" spans="1:13" x14ac:dyDescent="0.2">
      <c r="A29" s="5" t="s">
        <v>9</v>
      </c>
      <c r="B29" t="s">
        <v>16</v>
      </c>
      <c r="E29" s="6">
        <f>-E27*M8</f>
        <v>-3900</v>
      </c>
    </row>
    <row r="30" spans="1:13" x14ac:dyDescent="0.2">
      <c r="A30" s="5" t="s">
        <v>10</v>
      </c>
      <c r="B30" t="s">
        <v>17</v>
      </c>
      <c r="E30" s="4">
        <f>+E27+E29</f>
        <v>5850</v>
      </c>
    </row>
    <row r="31" spans="1:13" x14ac:dyDescent="0.2">
      <c r="H31" s="10" t="s">
        <v>34</v>
      </c>
    </row>
    <row r="32" spans="1:13" x14ac:dyDescent="0.2">
      <c r="H32" t="s">
        <v>35</v>
      </c>
      <c r="K32" s="4">
        <f>+K19/K23</f>
        <v>1.2</v>
      </c>
    </row>
    <row r="33" spans="8:11" x14ac:dyDescent="0.2">
      <c r="H33" t="s">
        <v>36</v>
      </c>
      <c r="K33" s="14">
        <f>+E27/K21</f>
        <v>6.9642857142857145E-2</v>
      </c>
    </row>
    <row r="34" spans="8:11" x14ac:dyDescent="0.2">
      <c r="H34" t="s">
        <v>37</v>
      </c>
      <c r="K34" s="14">
        <f>+E27/(K26+K27)</f>
        <v>0.32500000000000001</v>
      </c>
    </row>
    <row r="35" spans="8:11" x14ac:dyDescent="0.2">
      <c r="H35" t="s">
        <v>38</v>
      </c>
      <c r="K35" s="15">
        <f>+(K23+K24+K25+L25)/K21</f>
        <v>0.7857142857142857</v>
      </c>
    </row>
    <row r="36" spans="8:11" x14ac:dyDescent="0.2">
      <c r="H36" t="s">
        <v>39</v>
      </c>
      <c r="K36" s="15">
        <f>+E27/M14</f>
        <v>0.19500000000000001</v>
      </c>
    </row>
    <row r="37" spans="8:11" x14ac:dyDescent="0.2">
      <c r="H37" t="str">
        <f>+L23</f>
        <v>Funding needed</v>
      </c>
      <c r="K37" s="4">
        <f>+L25</f>
        <v>15000</v>
      </c>
    </row>
  </sheetData>
  <printOptions horizontalCentered="1" verticalCentered="1"/>
  <pageMargins left="0.47244094488188981" right="0.39370078740157483" top="0.51181102362204722" bottom="0.74803149606299213" header="0.31496062992125984" footer="0.31496062992125984"/>
  <pageSetup paperSize="9" orientation="landscape" horizontalDpi="1200" verticalDpi="1200" r:id="rId1"/>
  <headerFooter>
    <oddFooter>&amp;L&amp;8Dr. O. Treyer&amp;R&amp;8&amp;F  |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Switzerland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A. G. TREYER</dc:creator>
  <cp:lastModifiedBy>oagtreyer</cp:lastModifiedBy>
  <cp:lastPrinted>2010-10-22T05:39:43Z</cp:lastPrinted>
  <dcterms:created xsi:type="dcterms:W3CDTF">2010-03-02T17:23:54Z</dcterms:created>
  <dcterms:modified xsi:type="dcterms:W3CDTF">2013-10-29T12:51:34Z</dcterms:modified>
</cp:coreProperties>
</file>